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Justin Pastorius\Miscellaneous\"/>
    </mc:Choice>
  </mc:AlternateContent>
  <xr:revisionPtr revIDLastSave="0" documentId="13_ncr:1_{DE1FFE5F-0473-4BA3-A7D9-333D37CA898D}" xr6:coauthVersionLast="47" xr6:coauthVersionMax="47" xr10:uidLastSave="{00000000-0000-0000-0000-000000000000}"/>
  <bookViews>
    <workbookView xWindow="28680" yWindow="-135" windowWidth="29040" windowHeight="15840" xr2:uid="{076A0EA4-68F3-42F4-B594-0ACAC412167D}"/>
  </bookViews>
  <sheets>
    <sheet name="Financial Informa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0" i="1" l="1"/>
  <c r="E82" i="1" l="1"/>
  <c r="E70" i="1" l="1"/>
  <c r="E146" i="1" l="1"/>
  <c r="E141" i="1"/>
  <c r="D135" i="1"/>
  <c r="D134" i="1"/>
  <c r="D136" i="1" s="1"/>
  <c r="D131" i="1"/>
  <c r="D130" i="1"/>
  <c r="D129" i="1"/>
  <c r="D126" i="1"/>
  <c r="D125" i="1"/>
  <c r="D122" i="1"/>
  <c r="D121" i="1"/>
  <c r="D118" i="1"/>
  <c r="D117" i="1"/>
  <c r="D116" i="1"/>
  <c r="D113" i="1"/>
  <c r="D112" i="1"/>
  <c r="D109" i="1"/>
  <c r="D108" i="1"/>
  <c r="C105" i="1"/>
  <c r="D105" i="1" s="1"/>
  <c r="D104" i="1"/>
  <c r="D100" i="1"/>
  <c r="D101" i="1" s="1"/>
  <c r="E101" i="1" s="1"/>
  <c r="D97" i="1"/>
  <c r="D98" i="1" s="1"/>
  <c r="E98" i="1" s="1"/>
  <c r="D94" i="1"/>
  <c r="D95" i="1" s="1"/>
  <c r="E95" i="1" s="1"/>
  <c r="D91" i="1"/>
  <c r="D92" i="1" s="1"/>
  <c r="E92" i="1" s="1"/>
  <c r="D88" i="1"/>
  <c r="E81" i="1"/>
  <c r="E79" i="1"/>
  <c r="I68" i="1"/>
  <c r="I70" i="1" s="1"/>
  <c r="D89" i="1" l="1"/>
  <c r="E89" i="1" s="1"/>
  <c r="E136" i="1"/>
  <c r="D123" i="1"/>
  <c r="E123" i="1"/>
  <c r="E114" i="1"/>
  <c r="D127" i="1"/>
  <c r="D110" i="1"/>
  <c r="E119" i="1"/>
  <c r="E105" i="1"/>
  <c r="E132" i="1"/>
  <c r="D114" i="1"/>
  <c r="D119" i="1"/>
  <c r="E127" i="1"/>
  <c r="D132" i="1"/>
  <c r="E110" i="1"/>
  <c r="E84" i="1"/>
  <c r="E138" i="1" l="1"/>
  <c r="E145" i="1" l="1"/>
  <c r="E147" i="1" s="1"/>
  <c r="E140" i="1"/>
  <c r="E142" i="1" s="1"/>
</calcChain>
</file>

<file path=xl/sharedStrings.xml><?xml version="1.0" encoding="utf-8"?>
<sst xmlns="http://schemas.openxmlformats.org/spreadsheetml/2006/main" count="222" uniqueCount="207">
  <si>
    <t>DWC Finance Use</t>
  </si>
  <si>
    <t>Parish Name: (Enter parish name in shaded box)</t>
  </si>
  <si>
    <t>Parish Number: (Enter parish number in shaded box)</t>
  </si>
  <si>
    <t>Complete only the shaded boxes. Exemptions and Deductions will be calculated automatically</t>
  </si>
  <si>
    <t>Email Completed Report to: PFR@dwc.org</t>
  </si>
  <si>
    <t>Receipts (Enter amounts in shaded boxes for Receipts and Disbursements)</t>
  </si>
  <si>
    <t>Disbursements</t>
  </si>
  <si>
    <t>Envelopes</t>
  </si>
  <si>
    <t>Clergy Wage/travel allowance reimbursed to DWC</t>
  </si>
  <si>
    <t>Loose Offertory</t>
  </si>
  <si>
    <t>Housekeeper Wage</t>
  </si>
  <si>
    <t>Special Holy Day Envelopes</t>
  </si>
  <si>
    <t>Secretarial Wage</t>
  </si>
  <si>
    <t>Holiday Flower Collections</t>
  </si>
  <si>
    <t>Janitor/Maintenance Wage</t>
  </si>
  <si>
    <t>105a</t>
  </si>
  <si>
    <t>Organist Wage</t>
  </si>
  <si>
    <t>Fundraising Benefits (Card Parties, Dinners, Fish Fries)</t>
  </si>
  <si>
    <t>105b</t>
  </si>
  <si>
    <t>Religious Stipend</t>
  </si>
  <si>
    <t>7a</t>
  </si>
  <si>
    <t>Bequests</t>
  </si>
  <si>
    <t>105c</t>
  </si>
  <si>
    <t>Youth and Adult Ministry Wage</t>
  </si>
  <si>
    <t>7b</t>
  </si>
  <si>
    <t>Donations</t>
  </si>
  <si>
    <t>105d</t>
  </si>
  <si>
    <t>All Other Wages</t>
  </si>
  <si>
    <t>Diocesan Certificates of Deposit Interest</t>
  </si>
  <si>
    <t>Bank Interest</t>
  </si>
  <si>
    <t>Employer's Share-Social Security</t>
  </si>
  <si>
    <t>10</t>
  </si>
  <si>
    <t>Royalty Income (Oil/Gas/Coal/Signing Bonus)</t>
  </si>
  <si>
    <t>Employer's Share-Pension and Hospitalization</t>
  </si>
  <si>
    <t>Investment Income (Dividend/Interest/Capital Gain Distribution)</t>
  </si>
  <si>
    <t>Workers Compensation Premium</t>
  </si>
  <si>
    <t>Rental Income</t>
  </si>
  <si>
    <t>Rectory Food and Supplies</t>
  </si>
  <si>
    <t>Sale of Property or Investments (Gross Income)</t>
  </si>
  <si>
    <t>Transportion(include clergy travel allowance in line 101)</t>
  </si>
  <si>
    <t>Campus Ministry Support</t>
  </si>
  <si>
    <t>Office Expense</t>
  </si>
  <si>
    <t>Votive Candles (Gross)</t>
  </si>
  <si>
    <t>Liturgical Expenses (except wages)</t>
  </si>
  <si>
    <t>16a</t>
  </si>
  <si>
    <t>Bingo and Street Fair Fund Raisers (Gross Income)</t>
  </si>
  <si>
    <t>Grade School Expenses/Assessments (including wages paid by parish)</t>
  </si>
  <si>
    <t>16b</t>
  </si>
  <si>
    <t>Religious Items/Books (Gross Income)</t>
  </si>
  <si>
    <t>High School Expenses/Assessment</t>
  </si>
  <si>
    <t>16c</t>
  </si>
  <si>
    <t>Other Fund Raising Income</t>
  </si>
  <si>
    <t>116a</t>
  </si>
  <si>
    <t xml:space="preserve">Children Religious Education-CCD Expenses (except wages) </t>
  </si>
  <si>
    <t>16d</t>
  </si>
  <si>
    <t>Capital Campaign Donations</t>
  </si>
  <si>
    <t>116b</t>
  </si>
  <si>
    <t>Adult Religious Education (except wages)</t>
  </si>
  <si>
    <t>16e</t>
  </si>
  <si>
    <t>Debt Reduction Donations</t>
  </si>
  <si>
    <t>Youth Ministry Expenses: Youth Programs</t>
  </si>
  <si>
    <t>Stipends and Stole Fees</t>
  </si>
  <si>
    <t>Evangelization and Ecumenation</t>
  </si>
  <si>
    <t>Social Concerns (emergency assistance for food/clothing/utilities)</t>
  </si>
  <si>
    <t>120a</t>
  </si>
  <si>
    <t>Parish Picnics</t>
  </si>
  <si>
    <t>120b</t>
  </si>
  <si>
    <t>Sunday Socials</t>
  </si>
  <si>
    <t>Grade School Tuition Collections</t>
  </si>
  <si>
    <t>120c</t>
  </si>
  <si>
    <t>Other Program Expenses (retreats/men and women religious groups)</t>
  </si>
  <si>
    <t>23a</t>
  </si>
  <si>
    <t>Utilities</t>
  </si>
  <si>
    <t>23b</t>
  </si>
  <si>
    <t>Catholic Share Appeal (Distriubtion from Diocese)</t>
  </si>
  <si>
    <t>Property Taxes and Fire Service Fees</t>
  </si>
  <si>
    <t>23c</t>
  </si>
  <si>
    <t>Property and Liability Insurance Premiums</t>
  </si>
  <si>
    <t>23d</t>
  </si>
  <si>
    <t>WV Catholic Foundation Distributions</t>
  </si>
  <si>
    <t>Ordinary Maintenance and Repairs</t>
  </si>
  <si>
    <t>23e</t>
  </si>
  <si>
    <t>CCD Registration</t>
  </si>
  <si>
    <t>Equipment and Furnishings (cost under $5,000)</t>
  </si>
  <si>
    <t>23f</t>
  </si>
  <si>
    <t>Social Concerns-Non Diocesan Collections</t>
  </si>
  <si>
    <t>23g</t>
  </si>
  <si>
    <t>Memorial Contributions</t>
  </si>
  <si>
    <t>23h</t>
  </si>
  <si>
    <t>Interest on Debt</t>
  </si>
  <si>
    <t>Subsidy from the Diocese</t>
  </si>
  <si>
    <t>Second Collections</t>
  </si>
  <si>
    <t>Church in Latin America</t>
  </si>
  <si>
    <t>Diocesan Collections Sent to Chancery (2nd Collections)</t>
  </si>
  <si>
    <t>Church in Cental and Eastern Europe</t>
  </si>
  <si>
    <t>Cathedraticum Paid During Year</t>
  </si>
  <si>
    <t>Black and Indian Missions</t>
  </si>
  <si>
    <t>PHRA Paid During Year</t>
  </si>
  <si>
    <t>Catholic Relief Services</t>
  </si>
  <si>
    <t>Clergy Auto Replacement Fund ($500 twice a year sent to Chancery)</t>
  </si>
  <si>
    <t>Holy Land Collection</t>
  </si>
  <si>
    <t>Holiday Flower Costs</t>
  </si>
  <si>
    <t>Education of Seminarians</t>
  </si>
  <si>
    <t>Substitute Clergy Stipend</t>
  </si>
  <si>
    <t>Peter's Pence</t>
  </si>
  <si>
    <t>137a</t>
  </si>
  <si>
    <t>Fund Raising Expenses (Related to Lines 16a and 16c revenue)</t>
  </si>
  <si>
    <t>Diocesan Scholarship Association</t>
  </si>
  <si>
    <t>137b</t>
  </si>
  <si>
    <t>Catholic University of America</t>
  </si>
  <si>
    <t>137c</t>
  </si>
  <si>
    <t>Religious Items/Books Expense (cost of items sold in parish)</t>
  </si>
  <si>
    <t>Universal World Missions</t>
  </si>
  <si>
    <t>137d</t>
  </si>
  <si>
    <t>Other Expenses</t>
  </si>
  <si>
    <t>Campaign for Human Development</t>
  </si>
  <si>
    <t>137e</t>
  </si>
  <si>
    <t>Rental Expense (Rent parish paid for use of property)</t>
  </si>
  <si>
    <t>Catholic Charities WV</t>
  </si>
  <si>
    <t>Votive Candles-Cost</t>
  </si>
  <si>
    <t>Authorized Missionary</t>
  </si>
  <si>
    <t>Costs of Fundraising Benefits (Related to line 6 revenue)</t>
  </si>
  <si>
    <t>Catholic Communication Campaign (CCC)</t>
  </si>
  <si>
    <t>Rental Property Taxes</t>
  </si>
  <si>
    <t>Retirement Fund for Religious</t>
  </si>
  <si>
    <t>Other Costs of Rental Property</t>
  </si>
  <si>
    <t>40a</t>
  </si>
  <si>
    <t>Catholic Sharing Appeal-collected at parish</t>
  </si>
  <si>
    <t>40b</t>
  </si>
  <si>
    <t>Disaster Relief Collections</t>
  </si>
  <si>
    <t>40c</t>
  </si>
  <si>
    <t>Rice Bowl Collections</t>
  </si>
  <si>
    <t>40d</t>
  </si>
  <si>
    <t>Archdiocese of the Military Services</t>
  </si>
  <si>
    <t>40e</t>
  </si>
  <si>
    <t>Diocesan Priest's Retirement Fund</t>
  </si>
  <si>
    <t>40f</t>
  </si>
  <si>
    <t>Other DWC Collections</t>
  </si>
  <si>
    <t>Total Receipts</t>
  </si>
  <si>
    <t>Total Disbursements</t>
  </si>
  <si>
    <t>(Enter Exemption Number and Amounts in Shaded Boxes)</t>
  </si>
  <si>
    <t>Net Profit or (Loss) Per Parish Financial Statement on Cash Basis</t>
  </si>
  <si>
    <t>Capital Campaign Approved Exemption Number and Amount</t>
  </si>
  <si>
    <t>Cost of Property Sold For Revenue In Line 13</t>
  </si>
  <si>
    <t>Total Principal and Interest Paid on DWC and Bank Loans (for Six Months Ended)</t>
  </si>
  <si>
    <t>Less: Second Collections-Lines 25 through 40f</t>
  </si>
  <si>
    <t>Less: Subsidy from the Diocese-Line 24</t>
  </si>
  <si>
    <t>Total Assessable Income Before Exemptions</t>
  </si>
  <si>
    <t>Maximum</t>
  </si>
  <si>
    <t>Exemption</t>
  </si>
  <si>
    <t>Parish Support for Grade School-Line 114</t>
  </si>
  <si>
    <t>Parish Support for High School-Line 115</t>
  </si>
  <si>
    <t>Total Offertory and Memorial Contributions-Lines 1, 2, 3, 23g</t>
  </si>
  <si>
    <t>Bequests Received-Line 7a</t>
  </si>
  <si>
    <t>Debt Reduction and Interest-Line 45</t>
  </si>
  <si>
    <t>Exemption #</t>
  </si>
  <si>
    <t>Capital Campaign Donations-Line 16d</t>
  </si>
  <si>
    <t>Lesser of Line 16d or Approved Exemption</t>
  </si>
  <si>
    <t>Allowance</t>
  </si>
  <si>
    <t>Holiday Flower Collections-Line 4</t>
  </si>
  <si>
    <t>Less: Cost of Holiday Flowers-Line 135</t>
  </si>
  <si>
    <t>Net Holiday Flower Income (cannot be less than -0-)</t>
  </si>
  <si>
    <t>Fund Raising Benefits-Line 6</t>
  </si>
  <si>
    <t>Less: Cost of Fund Raising Benefits-Line 139</t>
  </si>
  <si>
    <t>Net Fundraising Income (cannot be less than -0-)</t>
  </si>
  <si>
    <t>Rental Revenue-Line 12</t>
  </si>
  <si>
    <t>Less: Rental Property Taxes-Line 140</t>
  </si>
  <si>
    <t>Less: Other Rental Property Costs-Line 141</t>
  </si>
  <si>
    <t>Net Rental Income (cannot be less than -0-)</t>
  </si>
  <si>
    <t>Sale of Property or Investments (Gross Income)-Line 13</t>
  </si>
  <si>
    <t>Less: Cost of Property or Investment sold</t>
  </si>
  <si>
    <t>Net Gain (cannot be less than -0-)</t>
  </si>
  <si>
    <t>Votive Candle Revenue-Line 15</t>
  </si>
  <si>
    <t>Less: Cost of Votive Candles-Line 138</t>
  </si>
  <si>
    <t>Net Votive Candle Income (cannot be less than -0-)</t>
  </si>
  <si>
    <t>Bingo and Street Fair Fund Raisers Revenue (Line 16a)</t>
  </si>
  <si>
    <t>Other Fund Raising Revenue (Line 16c)</t>
  </si>
  <si>
    <t>Less: Fund Raising Expenses (Line 137a)</t>
  </si>
  <si>
    <t>Net Other Fund Raising Income (cannot be less than -0-)</t>
  </si>
  <si>
    <t>Religious Items/Books (Line 16b)</t>
  </si>
  <si>
    <t>Less: Cost of Religious Items/Books (Line 137c)</t>
  </si>
  <si>
    <t>Net Assessable Income</t>
  </si>
  <si>
    <t>Cathedraticum (3% of line 84)</t>
  </si>
  <si>
    <t>Less First Half Payment</t>
  </si>
  <si>
    <t>Cathedraticum Balance Due</t>
  </si>
  <si>
    <t>Payable and Remit to: Diocese of Wheeling-Charleston</t>
  </si>
  <si>
    <t>PHRA (6% of line 84)</t>
  </si>
  <si>
    <t>PHRA Balance Due</t>
  </si>
  <si>
    <t>Payable and Remit to: Priest's Health and Retirement Association</t>
  </si>
  <si>
    <t>Complete both pages of the report- Financial Information and Additional Information</t>
  </si>
  <si>
    <t>23i</t>
  </si>
  <si>
    <t>Paycheck Protection Program Proceeds</t>
  </si>
  <si>
    <t>48a</t>
  </si>
  <si>
    <t>Less: PPP-Line 23i</t>
  </si>
  <si>
    <t>23j</t>
  </si>
  <si>
    <t>Giving Tuesday</t>
  </si>
  <si>
    <t>Less: Revenue lines 18 through 23f + 23j</t>
  </si>
  <si>
    <t>Lesser of Line 114 or $150,000</t>
  </si>
  <si>
    <t>Lesser of Line 115 or $50,000</t>
  </si>
  <si>
    <t xml:space="preserve">Lesser of: Total of Lines 1, 2, 3, 23g or $100,000 </t>
  </si>
  <si>
    <t xml:space="preserve">Lesser of Line 7a or $100,000 </t>
  </si>
  <si>
    <t xml:space="preserve">Lesser of Line 45 or $750,000 </t>
  </si>
  <si>
    <t>g</t>
  </si>
  <si>
    <t>Begin by printing a profit and loss for the 6 months ended 6.30.2021</t>
  </si>
  <si>
    <t>DWC Parish Financial Report-Semi-Annual 2021</t>
  </si>
  <si>
    <t>Cathedraticum-First Half Payment (prepayments for 2021)</t>
  </si>
  <si>
    <t>PHRA-First Half Payment prepayments for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</si>
</sst>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0" xfId="0" applyFont="1"/>
    <xf numFmtId="0" fontId="3" fillId="0" borderId="1" xfId="0" applyFont="1" applyBorder="1"/>
    <xf numFmtId="43" fontId="3" fillId="0" borderId="0" xfId="1" applyFont="1"/>
    <xf numFmtId="0" fontId="3" fillId="2" borderId="5" xfId="0" applyFont="1" applyFill="1" applyBorder="1" applyProtection="1">
      <protection locked="0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/>
    <xf numFmtId="43" fontId="6" fillId="0" borderId="0" xfId="1" applyFont="1"/>
    <xf numFmtId="44" fontId="3" fillId="2" borderId="7" xfId="2" applyFont="1" applyFill="1" applyBorder="1" applyProtection="1">
      <protection locked="0"/>
    </xf>
    <xf numFmtId="43" fontId="3" fillId="2" borderId="8" xfId="1" applyFont="1" applyFill="1" applyBorder="1" applyProtection="1">
      <protection locked="0"/>
    </xf>
    <xf numFmtId="43" fontId="3" fillId="5" borderId="8" xfId="1" applyFont="1" applyFill="1" applyBorder="1" applyProtection="1"/>
    <xf numFmtId="49" fontId="3" fillId="0" borderId="0" xfId="0" applyNumberFormat="1" applyFont="1" applyAlignment="1">
      <alignment horizontal="right"/>
    </xf>
    <xf numFmtId="43" fontId="3" fillId="0" borderId="0" xfId="1" applyFont="1" applyProtection="1">
      <protection locked="0"/>
    </xf>
    <xf numFmtId="44" fontId="4" fillId="0" borderId="9" xfId="2" applyFont="1" applyBorder="1"/>
    <xf numFmtId="44" fontId="4" fillId="0" borderId="10" xfId="2" applyFont="1" applyBorder="1"/>
    <xf numFmtId="44" fontId="3" fillId="0" borderId="0" xfId="2" applyFont="1" applyBorder="1"/>
    <xf numFmtId="0" fontId="4" fillId="3" borderId="6" xfId="0" applyFont="1" applyFill="1" applyBorder="1"/>
    <xf numFmtId="0" fontId="3" fillId="2" borderId="8" xfId="0" applyFont="1" applyFill="1" applyBorder="1" applyProtection="1">
      <protection locked="0"/>
    </xf>
    <xf numFmtId="43" fontId="3" fillId="0" borderId="0" xfId="0" applyNumberFormat="1" applyFont="1"/>
    <xf numFmtId="0" fontId="4" fillId="0" borderId="6" xfId="0" applyFont="1" applyBorder="1"/>
    <xf numFmtId="44" fontId="4" fillId="0" borderId="0" xfId="2" applyFont="1"/>
    <xf numFmtId="43" fontId="3" fillId="0" borderId="11" xfId="1" applyFont="1" applyBorder="1"/>
    <xf numFmtId="43" fontId="3" fillId="0" borderId="0" xfId="1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3" fontId="3" fillId="0" borderId="12" xfId="1" applyFont="1" applyBorder="1"/>
    <xf numFmtId="43" fontId="3" fillId="0" borderId="0" xfId="1" applyFont="1" applyFill="1"/>
    <xf numFmtId="44" fontId="3" fillId="0" borderId="9" xfId="2" applyFont="1" applyBorder="1"/>
    <xf numFmtId="0" fontId="2" fillId="0" borderId="0" xfId="0" applyFont="1" applyAlignment="1">
      <alignment horizontal="right"/>
    </xf>
    <xf numFmtId="0" fontId="2" fillId="0" borderId="0" xfId="0" applyFont="1"/>
    <xf numFmtId="44" fontId="2" fillId="0" borderId="0" xfId="2" applyFont="1"/>
    <xf numFmtId="44" fontId="2" fillId="2" borderId="0" xfId="2" applyFont="1" applyFill="1"/>
    <xf numFmtId="44" fontId="2" fillId="0" borderId="10" xfId="2" applyFont="1" applyBorder="1"/>
    <xf numFmtId="43" fontId="3" fillId="6" borderId="8" xfId="1" applyFont="1" applyFill="1" applyBorder="1" applyProtection="1"/>
    <xf numFmtId="0" fontId="3" fillId="0" borderId="0" xfId="0" applyFont="1" applyFill="1"/>
    <xf numFmtId="44" fontId="3" fillId="5" borderId="7" xfId="2" applyFont="1" applyFill="1" applyBorder="1" applyProtection="1">
      <protection locked="0"/>
    </xf>
    <xf numFmtId="43" fontId="3" fillId="5" borderId="8" xfId="1" applyFont="1" applyFill="1" applyBorder="1" applyProtection="1">
      <protection locked="0"/>
    </xf>
    <xf numFmtId="0" fontId="2" fillId="0" borderId="0" xfId="0" applyFont="1" applyAlignment="1">
      <alignment horizontal="left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4" fillId="0" borderId="6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842F3-4A6B-45BD-B7C7-2C6536D1D0D5}">
  <dimension ref="A1:I148"/>
  <sheetViews>
    <sheetView tabSelected="1" workbookViewId="0"/>
  </sheetViews>
  <sheetFormatPr defaultRowHeight="12" x14ac:dyDescent="0.2"/>
  <cols>
    <col min="1" max="1" width="3.7109375" style="1" bestFit="1" customWidth="1"/>
    <col min="2" max="2" width="52.85546875" style="3" customWidth="1"/>
    <col min="3" max="3" width="10.42578125" style="3" bestFit="1" customWidth="1"/>
    <col min="4" max="4" width="11.140625" style="3" bestFit="1" customWidth="1"/>
    <col min="5" max="5" width="12" style="3" bestFit="1" customWidth="1"/>
    <col min="6" max="6" width="4.140625" style="3" customWidth="1"/>
    <col min="7" max="7" width="4.5703125" style="1" bestFit="1" customWidth="1"/>
    <col min="8" max="8" width="57.42578125" style="3" bestFit="1" customWidth="1"/>
    <col min="9" max="9" width="12" style="5" bestFit="1" customWidth="1"/>
    <col min="10" max="16384" width="9.140625" style="3"/>
  </cols>
  <sheetData>
    <row r="1" spans="1:9" ht="12.75" thickBot="1" x14ac:dyDescent="0.25">
      <c r="B1" s="2" t="s">
        <v>204</v>
      </c>
      <c r="H1" s="4" t="s">
        <v>0</v>
      </c>
    </row>
    <row r="2" spans="1:9" ht="12.75" thickBot="1" x14ac:dyDescent="0.25">
      <c r="B2" s="2" t="s">
        <v>1</v>
      </c>
      <c r="C2" s="41"/>
      <c r="D2" s="42"/>
      <c r="E2" s="42"/>
      <c r="F2" s="43"/>
      <c r="H2" s="6"/>
    </row>
    <row r="3" spans="1:9" ht="12.75" thickBot="1" x14ac:dyDescent="0.25">
      <c r="B3" s="2" t="s">
        <v>2</v>
      </c>
      <c r="C3" s="41"/>
      <c r="D3" s="42"/>
      <c r="E3" s="42"/>
      <c r="F3" s="43"/>
    </row>
    <row r="4" spans="1:9" x14ac:dyDescent="0.2">
      <c r="B4" s="2"/>
      <c r="C4" s="7"/>
      <c r="D4" s="7"/>
      <c r="E4" s="7"/>
      <c r="F4" s="7"/>
    </row>
    <row r="5" spans="1:9" ht="12.75" x14ac:dyDescent="0.2">
      <c r="B5" s="46" t="s">
        <v>203</v>
      </c>
      <c r="C5" s="46"/>
      <c r="D5" s="46"/>
      <c r="E5" s="46"/>
      <c r="F5" s="46"/>
      <c r="G5" s="46"/>
      <c r="H5" s="46"/>
    </row>
    <row r="6" spans="1:9" ht="12.75" x14ac:dyDescent="0.2">
      <c r="B6" s="46" t="s">
        <v>3</v>
      </c>
      <c r="C6" s="46"/>
      <c r="D6" s="46"/>
      <c r="E6" s="46"/>
      <c r="F6" s="46"/>
      <c r="G6" s="46"/>
      <c r="H6" s="46"/>
    </row>
    <row r="7" spans="1:9" ht="18.75" x14ac:dyDescent="0.3">
      <c r="B7" s="45" t="s">
        <v>189</v>
      </c>
      <c r="C7" s="45"/>
      <c r="D7" s="45"/>
      <c r="E7" s="45"/>
      <c r="F7" s="45"/>
      <c r="G7" s="45"/>
      <c r="H7" s="45"/>
    </row>
    <row r="8" spans="1:9" s="9" customFormat="1" ht="18.75" x14ac:dyDescent="0.3">
      <c r="A8" s="8"/>
      <c r="B8" s="47" t="s">
        <v>4</v>
      </c>
      <c r="C8" s="47"/>
      <c r="D8" s="47"/>
      <c r="E8" s="47"/>
      <c r="F8" s="47"/>
      <c r="G8" s="47"/>
      <c r="H8" s="47"/>
      <c r="I8" s="10"/>
    </row>
    <row r="9" spans="1:9" ht="15.75" customHeight="1" thickBot="1" x14ac:dyDescent="0.25">
      <c r="B9" s="44" t="s">
        <v>5</v>
      </c>
      <c r="C9" s="44"/>
      <c r="D9" s="44"/>
      <c r="E9" s="44"/>
      <c r="H9" s="44" t="s">
        <v>6</v>
      </c>
      <c r="I9" s="44"/>
    </row>
    <row r="10" spans="1:9" x14ac:dyDescent="0.2">
      <c r="A10" s="1">
        <v>1</v>
      </c>
      <c r="B10" s="3" t="s">
        <v>7</v>
      </c>
      <c r="E10" s="11">
        <v>0</v>
      </c>
      <c r="G10" s="1">
        <v>101</v>
      </c>
      <c r="H10" s="3" t="s">
        <v>8</v>
      </c>
      <c r="I10" s="38">
        <v>0</v>
      </c>
    </row>
    <row r="11" spans="1:9" x14ac:dyDescent="0.2">
      <c r="A11" s="1">
        <v>2</v>
      </c>
      <c r="B11" s="3" t="s">
        <v>9</v>
      </c>
      <c r="E11" s="12">
        <v>0</v>
      </c>
      <c r="G11" s="1">
        <v>102</v>
      </c>
      <c r="H11" s="3" t="s">
        <v>10</v>
      </c>
      <c r="I11" s="39">
        <v>0</v>
      </c>
    </row>
    <row r="12" spans="1:9" x14ac:dyDescent="0.2">
      <c r="A12" s="1">
        <v>3</v>
      </c>
      <c r="B12" s="3" t="s">
        <v>11</v>
      </c>
      <c r="E12" s="12">
        <v>0</v>
      </c>
      <c r="G12" s="1">
        <v>103</v>
      </c>
      <c r="H12" s="3" t="s">
        <v>12</v>
      </c>
      <c r="I12" s="39">
        <v>0</v>
      </c>
    </row>
    <row r="13" spans="1:9" x14ac:dyDescent="0.2">
      <c r="A13" s="1">
        <v>4</v>
      </c>
      <c r="B13" s="3" t="s">
        <v>13</v>
      </c>
      <c r="E13" s="12">
        <v>0</v>
      </c>
      <c r="G13" s="1">
        <v>104</v>
      </c>
      <c r="H13" s="3" t="s">
        <v>14</v>
      </c>
      <c r="I13" s="39">
        <v>0</v>
      </c>
    </row>
    <row r="14" spans="1:9" x14ac:dyDescent="0.2">
      <c r="A14" s="1">
        <v>5</v>
      </c>
      <c r="B14" s="3" t="s">
        <v>0</v>
      </c>
      <c r="E14" s="13"/>
      <c r="G14" s="1" t="s">
        <v>15</v>
      </c>
      <c r="H14" s="3" t="s">
        <v>16</v>
      </c>
      <c r="I14" s="39">
        <v>0</v>
      </c>
    </row>
    <row r="15" spans="1:9" x14ac:dyDescent="0.2">
      <c r="A15" s="1">
        <v>6</v>
      </c>
      <c r="B15" s="3" t="s">
        <v>17</v>
      </c>
      <c r="E15" s="12">
        <v>0</v>
      </c>
      <c r="G15" s="1" t="s">
        <v>18</v>
      </c>
      <c r="H15" s="3" t="s">
        <v>19</v>
      </c>
      <c r="I15" s="39">
        <v>0</v>
      </c>
    </row>
    <row r="16" spans="1:9" x14ac:dyDescent="0.2">
      <c r="A16" s="1" t="s">
        <v>20</v>
      </c>
      <c r="B16" s="3" t="s">
        <v>21</v>
      </c>
      <c r="E16" s="12">
        <v>0</v>
      </c>
      <c r="G16" s="1" t="s">
        <v>22</v>
      </c>
      <c r="H16" s="3" t="s">
        <v>23</v>
      </c>
      <c r="I16" s="39">
        <v>0</v>
      </c>
    </row>
    <row r="17" spans="1:9" x14ac:dyDescent="0.2">
      <c r="A17" s="1" t="s">
        <v>24</v>
      </c>
      <c r="B17" s="3" t="s">
        <v>25</v>
      </c>
      <c r="E17" s="12">
        <v>0</v>
      </c>
      <c r="G17" s="1" t="s">
        <v>26</v>
      </c>
      <c r="H17" s="3" t="s">
        <v>27</v>
      </c>
      <c r="I17" s="39">
        <v>0</v>
      </c>
    </row>
    <row r="18" spans="1:9" x14ac:dyDescent="0.2">
      <c r="A18" s="1">
        <v>8</v>
      </c>
      <c r="B18" s="3" t="s">
        <v>28</v>
      </c>
      <c r="E18" s="12">
        <v>0</v>
      </c>
      <c r="G18" s="1">
        <v>106</v>
      </c>
      <c r="H18" s="3" t="s">
        <v>0</v>
      </c>
      <c r="I18" s="13"/>
    </row>
    <row r="19" spans="1:9" x14ac:dyDescent="0.2">
      <c r="A19" s="1">
        <v>9</v>
      </c>
      <c r="B19" s="3" t="s">
        <v>29</v>
      </c>
      <c r="E19" s="12">
        <v>0</v>
      </c>
      <c r="G19" s="1">
        <v>107</v>
      </c>
      <c r="H19" s="3" t="s">
        <v>30</v>
      </c>
      <c r="I19" s="39" t="s">
        <v>202</v>
      </c>
    </row>
    <row r="20" spans="1:9" x14ac:dyDescent="0.2">
      <c r="A20" s="14" t="s">
        <v>31</v>
      </c>
      <c r="B20" s="3" t="s">
        <v>32</v>
      </c>
      <c r="E20" s="12">
        <v>0</v>
      </c>
      <c r="G20" s="1">
        <v>108</v>
      </c>
      <c r="H20" s="3" t="s">
        <v>33</v>
      </c>
      <c r="I20" s="39">
        <v>0</v>
      </c>
    </row>
    <row r="21" spans="1:9" x14ac:dyDescent="0.2">
      <c r="A21" s="1">
        <v>11</v>
      </c>
      <c r="B21" s="3" t="s">
        <v>34</v>
      </c>
      <c r="E21" s="12">
        <v>0</v>
      </c>
      <c r="G21" s="1">
        <v>109</v>
      </c>
      <c r="H21" s="3" t="s">
        <v>35</v>
      </c>
      <c r="I21" s="39">
        <v>0</v>
      </c>
    </row>
    <row r="22" spans="1:9" x14ac:dyDescent="0.2">
      <c r="A22" s="1">
        <v>12</v>
      </c>
      <c r="B22" s="3" t="s">
        <v>36</v>
      </c>
      <c r="E22" s="12">
        <v>0</v>
      </c>
      <c r="G22" s="1">
        <v>110</v>
      </c>
      <c r="H22" s="3" t="s">
        <v>37</v>
      </c>
      <c r="I22" s="39">
        <v>0</v>
      </c>
    </row>
    <row r="23" spans="1:9" x14ac:dyDescent="0.2">
      <c r="A23" s="1">
        <v>13</v>
      </c>
      <c r="B23" s="3" t="s">
        <v>38</v>
      </c>
      <c r="E23" s="12">
        <v>0</v>
      </c>
      <c r="G23" s="1">
        <v>111</v>
      </c>
      <c r="H23" s="3" t="s">
        <v>39</v>
      </c>
      <c r="I23" s="39">
        <v>0</v>
      </c>
    </row>
    <row r="24" spans="1:9" x14ac:dyDescent="0.2">
      <c r="A24" s="1">
        <v>14</v>
      </c>
      <c r="B24" s="3" t="s">
        <v>40</v>
      </c>
      <c r="E24" s="12">
        <v>0</v>
      </c>
      <c r="G24" s="1">
        <v>112</v>
      </c>
      <c r="H24" s="3" t="s">
        <v>41</v>
      </c>
      <c r="I24" s="39">
        <v>0</v>
      </c>
    </row>
    <row r="25" spans="1:9" x14ac:dyDescent="0.2">
      <c r="A25" s="1">
        <v>15</v>
      </c>
      <c r="B25" s="3" t="s">
        <v>42</v>
      </c>
      <c r="E25" s="12">
        <v>0</v>
      </c>
      <c r="G25" s="1">
        <v>113</v>
      </c>
      <c r="H25" s="3" t="s">
        <v>43</v>
      </c>
      <c r="I25" s="39">
        <v>0</v>
      </c>
    </row>
    <row r="26" spans="1:9" x14ac:dyDescent="0.2">
      <c r="A26" s="1" t="s">
        <v>44</v>
      </c>
      <c r="B26" s="3" t="s">
        <v>45</v>
      </c>
      <c r="E26" s="12">
        <v>0</v>
      </c>
      <c r="G26" s="1">
        <v>114</v>
      </c>
      <c r="H26" s="3" t="s">
        <v>46</v>
      </c>
      <c r="I26" s="12">
        <v>0</v>
      </c>
    </row>
    <row r="27" spans="1:9" x14ac:dyDescent="0.2">
      <c r="A27" s="1" t="s">
        <v>47</v>
      </c>
      <c r="B27" s="3" t="s">
        <v>48</v>
      </c>
      <c r="E27" s="12">
        <v>0</v>
      </c>
      <c r="G27" s="1">
        <v>115</v>
      </c>
      <c r="H27" s="3" t="s">
        <v>49</v>
      </c>
      <c r="I27" s="12">
        <v>0</v>
      </c>
    </row>
    <row r="28" spans="1:9" x14ac:dyDescent="0.2">
      <c r="A28" s="1" t="s">
        <v>50</v>
      </c>
      <c r="B28" s="3" t="s">
        <v>51</v>
      </c>
      <c r="E28" s="12">
        <v>0</v>
      </c>
      <c r="G28" s="1" t="s">
        <v>52</v>
      </c>
      <c r="H28" s="3" t="s">
        <v>53</v>
      </c>
      <c r="I28" s="39">
        <v>0</v>
      </c>
    </row>
    <row r="29" spans="1:9" x14ac:dyDescent="0.2">
      <c r="A29" s="1" t="s">
        <v>54</v>
      </c>
      <c r="B29" s="3" t="s">
        <v>55</v>
      </c>
      <c r="E29" s="12">
        <v>0</v>
      </c>
      <c r="G29" s="1" t="s">
        <v>56</v>
      </c>
      <c r="H29" s="3" t="s">
        <v>57</v>
      </c>
      <c r="I29" s="39">
        <v>0</v>
      </c>
    </row>
    <row r="30" spans="1:9" x14ac:dyDescent="0.2">
      <c r="A30" s="1" t="s">
        <v>58</v>
      </c>
      <c r="B30" s="3" t="s">
        <v>59</v>
      </c>
      <c r="E30" s="12">
        <v>0</v>
      </c>
      <c r="G30" s="1">
        <v>117</v>
      </c>
      <c r="H30" s="3" t="s">
        <v>60</v>
      </c>
      <c r="I30" s="39">
        <v>0</v>
      </c>
    </row>
    <row r="31" spans="1:9" x14ac:dyDescent="0.2">
      <c r="A31" s="1">
        <v>18</v>
      </c>
      <c r="B31" s="3" t="s">
        <v>61</v>
      </c>
      <c r="E31" s="12">
        <v>0</v>
      </c>
      <c r="G31" s="1">
        <v>118</v>
      </c>
      <c r="H31" s="3" t="s">
        <v>62</v>
      </c>
      <c r="I31" s="39">
        <v>0</v>
      </c>
    </row>
    <row r="32" spans="1:9" x14ac:dyDescent="0.2">
      <c r="A32" s="1">
        <v>19</v>
      </c>
      <c r="B32" s="3" t="s">
        <v>0</v>
      </c>
      <c r="E32" s="13"/>
      <c r="G32" s="1">
        <v>119</v>
      </c>
      <c r="H32" s="3" t="s">
        <v>63</v>
      </c>
      <c r="I32" s="39">
        <v>0</v>
      </c>
    </row>
    <row r="33" spans="1:9" x14ac:dyDescent="0.2">
      <c r="A33" s="1">
        <v>20</v>
      </c>
      <c r="B33" s="3" t="s">
        <v>0</v>
      </c>
      <c r="E33" s="13"/>
      <c r="G33" s="1" t="s">
        <v>64</v>
      </c>
      <c r="H33" s="3" t="s">
        <v>65</v>
      </c>
      <c r="I33" s="39">
        <v>0</v>
      </c>
    </row>
    <row r="34" spans="1:9" x14ac:dyDescent="0.2">
      <c r="A34" s="1">
        <v>21</v>
      </c>
      <c r="B34" s="3" t="s">
        <v>0</v>
      </c>
      <c r="E34" s="13"/>
      <c r="G34" s="1" t="s">
        <v>66</v>
      </c>
      <c r="H34" s="3" t="s">
        <v>67</v>
      </c>
      <c r="I34" s="39">
        <v>0</v>
      </c>
    </row>
    <row r="35" spans="1:9" x14ac:dyDescent="0.2">
      <c r="A35" s="1">
        <v>22</v>
      </c>
      <c r="B35" s="3" t="s">
        <v>68</v>
      </c>
      <c r="E35" s="12">
        <v>0</v>
      </c>
      <c r="G35" s="1" t="s">
        <v>69</v>
      </c>
      <c r="H35" s="3" t="s">
        <v>70</v>
      </c>
      <c r="I35" s="39">
        <v>0</v>
      </c>
    </row>
    <row r="36" spans="1:9" x14ac:dyDescent="0.2">
      <c r="A36" s="1" t="s">
        <v>71</v>
      </c>
      <c r="B36" s="3" t="s">
        <v>0</v>
      </c>
      <c r="E36" s="13"/>
      <c r="G36" s="1">
        <v>121</v>
      </c>
      <c r="H36" s="3" t="s">
        <v>72</v>
      </c>
      <c r="I36" s="39">
        <v>0</v>
      </c>
    </row>
    <row r="37" spans="1:9" x14ac:dyDescent="0.2">
      <c r="A37" s="1" t="s">
        <v>73</v>
      </c>
      <c r="B37" s="3" t="s">
        <v>74</v>
      </c>
      <c r="E37" s="12">
        <v>0</v>
      </c>
      <c r="G37" s="1">
        <v>122</v>
      </c>
      <c r="H37" s="3" t="s">
        <v>75</v>
      </c>
      <c r="I37" s="39">
        <v>0</v>
      </c>
    </row>
    <row r="38" spans="1:9" x14ac:dyDescent="0.2">
      <c r="A38" s="1" t="s">
        <v>76</v>
      </c>
      <c r="B38" s="3" t="s">
        <v>0</v>
      </c>
      <c r="E38" s="13"/>
      <c r="G38" s="1">
        <v>123</v>
      </c>
      <c r="H38" s="3" t="s">
        <v>77</v>
      </c>
      <c r="I38" s="39">
        <v>0</v>
      </c>
    </row>
    <row r="39" spans="1:9" x14ac:dyDescent="0.2">
      <c r="A39" s="1" t="s">
        <v>78</v>
      </c>
      <c r="B39" s="3" t="s">
        <v>79</v>
      </c>
      <c r="E39" s="12">
        <v>0</v>
      </c>
      <c r="G39" s="1">
        <v>124</v>
      </c>
      <c r="H39" s="3" t="s">
        <v>80</v>
      </c>
      <c r="I39" s="39">
        <v>0</v>
      </c>
    </row>
    <row r="40" spans="1:9" x14ac:dyDescent="0.2">
      <c r="A40" s="1" t="s">
        <v>81</v>
      </c>
      <c r="B40" s="3" t="s">
        <v>82</v>
      </c>
      <c r="E40" s="12">
        <v>0</v>
      </c>
      <c r="G40" s="1">
        <v>125</v>
      </c>
      <c r="H40" s="3" t="s">
        <v>83</v>
      </c>
      <c r="I40" s="39">
        <v>0</v>
      </c>
    </row>
    <row r="41" spans="1:9" x14ac:dyDescent="0.2">
      <c r="A41" s="1" t="s">
        <v>84</v>
      </c>
      <c r="B41" s="3" t="s">
        <v>85</v>
      </c>
      <c r="E41" s="12">
        <v>0</v>
      </c>
      <c r="G41" s="1">
        <v>126</v>
      </c>
      <c r="H41" s="3" t="s">
        <v>0</v>
      </c>
      <c r="I41" s="13"/>
    </row>
    <row r="42" spans="1:9" x14ac:dyDescent="0.2">
      <c r="A42" s="1" t="s">
        <v>86</v>
      </c>
      <c r="B42" s="3" t="s">
        <v>87</v>
      </c>
      <c r="E42" s="12">
        <v>0</v>
      </c>
      <c r="G42" s="1">
        <v>127</v>
      </c>
      <c r="H42" s="3" t="s">
        <v>0</v>
      </c>
      <c r="I42" s="13"/>
    </row>
    <row r="43" spans="1:9" x14ac:dyDescent="0.2">
      <c r="A43" s="1" t="s">
        <v>88</v>
      </c>
      <c r="B43" s="3" t="s">
        <v>0</v>
      </c>
      <c r="E43" s="13"/>
      <c r="G43" s="1">
        <v>128</v>
      </c>
      <c r="H43" s="3" t="s">
        <v>89</v>
      </c>
      <c r="I43" s="39">
        <v>0</v>
      </c>
    </row>
    <row r="44" spans="1:9" x14ac:dyDescent="0.2">
      <c r="A44" s="1" t="s">
        <v>190</v>
      </c>
      <c r="B44" s="37" t="s">
        <v>191</v>
      </c>
      <c r="E44" s="12">
        <v>0</v>
      </c>
      <c r="G44" s="1">
        <v>129</v>
      </c>
      <c r="H44" s="3" t="s">
        <v>0</v>
      </c>
      <c r="I44" s="13"/>
    </row>
    <row r="45" spans="1:9" x14ac:dyDescent="0.2">
      <c r="A45" s="1" t="s">
        <v>194</v>
      </c>
      <c r="B45" s="37" t="s">
        <v>195</v>
      </c>
      <c r="E45" s="12">
        <v>0</v>
      </c>
      <c r="G45" s="1">
        <v>130</v>
      </c>
      <c r="H45" s="3" t="s">
        <v>0</v>
      </c>
      <c r="I45" s="13"/>
    </row>
    <row r="46" spans="1:9" ht="12.75" customHeight="1" x14ac:dyDescent="0.2">
      <c r="A46" s="1">
        <v>24</v>
      </c>
      <c r="B46" s="3" t="s">
        <v>90</v>
      </c>
      <c r="E46" s="12">
        <v>0</v>
      </c>
      <c r="G46" s="1">
        <v>131</v>
      </c>
      <c r="H46" s="3" t="s">
        <v>93</v>
      </c>
      <c r="I46" s="39">
        <v>0</v>
      </c>
    </row>
    <row r="47" spans="1:9" x14ac:dyDescent="0.2">
      <c r="B47" s="2" t="s">
        <v>91</v>
      </c>
      <c r="C47" s="2"/>
      <c r="D47" s="2"/>
      <c r="E47" s="13"/>
      <c r="G47" s="1">
        <v>132</v>
      </c>
      <c r="H47" s="3" t="s">
        <v>95</v>
      </c>
      <c r="I47" s="39">
        <v>0</v>
      </c>
    </row>
    <row r="48" spans="1:9" x14ac:dyDescent="0.2">
      <c r="A48" s="1">
        <v>25</v>
      </c>
      <c r="B48" s="3" t="s">
        <v>92</v>
      </c>
      <c r="E48" s="12">
        <v>0</v>
      </c>
      <c r="G48" s="1">
        <v>133</v>
      </c>
      <c r="H48" s="3" t="s">
        <v>97</v>
      </c>
      <c r="I48" s="39">
        <v>0</v>
      </c>
    </row>
    <row r="49" spans="1:9" x14ac:dyDescent="0.2">
      <c r="A49" s="1">
        <v>26</v>
      </c>
      <c r="B49" s="3" t="s">
        <v>94</v>
      </c>
      <c r="E49" s="12">
        <v>0</v>
      </c>
      <c r="G49" s="1">
        <v>134</v>
      </c>
      <c r="H49" s="3" t="s">
        <v>99</v>
      </c>
      <c r="I49" s="39">
        <v>0</v>
      </c>
    </row>
    <row r="50" spans="1:9" x14ac:dyDescent="0.2">
      <c r="A50" s="1">
        <v>27</v>
      </c>
      <c r="B50" s="3" t="s">
        <v>96</v>
      </c>
      <c r="E50" s="12">
        <v>0</v>
      </c>
      <c r="G50" s="1">
        <v>135</v>
      </c>
      <c r="H50" s="3" t="s">
        <v>101</v>
      </c>
      <c r="I50" s="12">
        <v>0</v>
      </c>
    </row>
    <row r="51" spans="1:9" x14ac:dyDescent="0.2">
      <c r="A51" s="1">
        <v>28</v>
      </c>
      <c r="B51" s="3" t="s">
        <v>98</v>
      </c>
      <c r="E51" s="12">
        <v>0</v>
      </c>
      <c r="G51" s="1">
        <v>136</v>
      </c>
      <c r="H51" s="3" t="s">
        <v>103</v>
      </c>
      <c r="I51" s="39">
        <v>0</v>
      </c>
    </row>
    <row r="52" spans="1:9" x14ac:dyDescent="0.2">
      <c r="A52" s="1">
        <v>29</v>
      </c>
      <c r="B52" s="3" t="s">
        <v>100</v>
      </c>
      <c r="E52" s="12">
        <v>0</v>
      </c>
      <c r="G52" s="1" t="s">
        <v>105</v>
      </c>
      <c r="H52" s="3" t="s">
        <v>106</v>
      </c>
      <c r="I52" s="12">
        <v>0</v>
      </c>
    </row>
    <row r="53" spans="1:9" x14ac:dyDescent="0.2">
      <c r="A53" s="1">
        <v>30</v>
      </c>
      <c r="B53" s="3" t="s">
        <v>102</v>
      </c>
      <c r="E53" s="12">
        <v>0</v>
      </c>
      <c r="G53" s="1" t="s">
        <v>108</v>
      </c>
      <c r="H53" s="3" t="s">
        <v>0</v>
      </c>
      <c r="I53" s="36"/>
    </row>
    <row r="54" spans="1:9" x14ac:dyDescent="0.2">
      <c r="A54" s="1">
        <v>31</v>
      </c>
      <c r="B54" s="3" t="s">
        <v>104</v>
      </c>
      <c r="E54" s="12">
        <v>0</v>
      </c>
      <c r="G54" s="1" t="s">
        <v>110</v>
      </c>
      <c r="H54" s="3" t="s">
        <v>111</v>
      </c>
      <c r="I54" s="12">
        <v>0</v>
      </c>
    </row>
    <row r="55" spans="1:9" x14ac:dyDescent="0.2">
      <c r="A55" s="1">
        <v>32</v>
      </c>
      <c r="B55" s="3" t="s">
        <v>107</v>
      </c>
      <c r="E55" s="12">
        <v>0</v>
      </c>
      <c r="G55" s="1" t="s">
        <v>113</v>
      </c>
      <c r="H55" s="3" t="s">
        <v>114</v>
      </c>
      <c r="I55" s="39">
        <v>0</v>
      </c>
    </row>
    <row r="56" spans="1:9" x14ac:dyDescent="0.2">
      <c r="A56" s="1">
        <v>33</v>
      </c>
      <c r="B56" s="3" t="s">
        <v>109</v>
      </c>
      <c r="E56" s="12">
        <v>0</v>
      </c>
      <c r="G56" s="1" t="s">
        <v>116</v>
      </c>
      <c r="H56" s="3" t="s">
        <v>117</v>
      </c>
      <c r="I56" s="12">
        <v>0</v>
      </c>
    </row>
    <row r="57" spans="1:9" x14ac:dyDescent="0.2">
      <c r="A57" s="1">
        <v>34</v>
      </c>
      <c r="B57" s="3" t="s">
        <v>112</v>
      </c>
      <c r="E57" s="12">
        <v>0</v>
      </c>
      <c r="G57" s="1">
        <v>138</v>
      </c>
      <c r="H57" s="3" t="s">
        <v>119</v>
      </c>
      <c r="I57" s="12">
        <v>0</v>
      </c>
    </row>
    <row r="58" spans="1:9" x14ac:dyDescent="0.2">
      <c r="A58" s="1">
        <v>35</v>
      </c>
      <c r="B58" s="3" t="s">
        <v>115</v>
      </c>
      <c r="E58" s="12">
        <v>0</v>
      </c>
      <c r="G58" s="1">
        <v>139</v>
      </c>
      <c r="H58" s="3" t="s">
        <v>121</v>
      </c>
      <c r="I58" s="12">
        <v>0</v>
      </c>
    </row>
    <row r="59" spans="1:9" x14ac:dyDescent="0.2">
      <c r="A59" s="1">
        <v>36</v>
      </c>
      <c r="B59" s="3" t="s">
        <v>118</v>
      </c>
      <c r="E59" s="12">
        <v>0</v>
      </c>
      <c r="G59" s="1">
        <v>140</v>
      </c>
      <c r="H59" s="3" t="s">
        <v>123</v>
      </c>
      <c r="I59" s="12">
        <v>0</v>
      </c>
    </row>
    <row r="60" spans="1:9" x14ac:dyDescent="0.2">
      <c r="A60" s="1">
        <v>37</v>
      </c>
      <c r="B60" s="3" t="s">
        <v>120</v>
      </c>
      <c r="E60" s="12">
        <v>0</v>
      </c>
      <c r="G60" s="1">
        <v>141</v>
      </c>
      <c r="H60" s="3" t="s">
        <v>125</v>
      </c>
      <c r="I60" s="12">
        <v>0</v>
      </c>
    </row>
    <row r="61" spans="1:9" x14ac:dyDescent="0.2">
      <c r="A61" s="1">
        <v>38</v>
      </c>
      <c r="B61" s="3" t="s">
        <v>122</v>
      </c>
      <c r="E61" s="12">
        <v>0</v>
      </c>
      <c r="I61" s="15"/>
    </row>
    <row r="62" spans="1:9" x14ac:dyDescent="0.2">
      <c r="A62" s="1">
        <v>39</v>
      </c>
      <c r="B62" s="3" t="s">
        <v>124</v>
      </c>
      <c r="E62" s="12">
        <v>0</v>
      </c>
      <c r="I62" s="15"/>
    </row>
    <row r="63" spans="1:9" x14ac:dyDescent="0.2">
      <c r="A63" s="1" t="s">
        <v>126</v>
      </c>
      <c r="B63" s="3" t="s">
        <v>127</v>
      </c>
      <c r="E63" s="12">
        <v>0</v>
      </c>
      <c r="I63" s="15"/>
    </row>
    <row r="64" spans="1:9" x14ac:dyDescent="0.2">
      <c r="A64" s="1" t="s">
        <v>128</v>
      </c>
      <c r="B64" s="3" t="s">
        <v>129</v>
      </c>
      <c r="E64" s="12">
        <v>0</v>
      </c>
      <c r="I64" s="15"/>
    </row>
    <row r="65" spans="1:9" x14ac:dyDescent="0.2">
      <c r="A65" s="1" t="s">
        <v>130</v>
      </c>
      <c r="B65" s="3" t="s">
        <v>131</v>
      </c>
      <c r="E65" s="12">
        <v>0</v>
      </c>
      <c r="I65" s="15"/>
    </row>
    <row r="66" spans="1:9" x14ac:dyDescent="0.2">
      <c r="A66" s="1" t="s">
        <v>132</v>
      </c>
      <c r="B66" s="3" t="s">
        <v>133</v>
      </c>
      <c r="E66" s="12">
        <v>0</v>
      </c>
      <c r="I66" s="15"/>
    </row>
    <row r="67" spans="1:9" x14ac:dyDescent="0.2">
      <c r="A67" s="1" t="s">
        <v>134</v>
      </c>
      <c r="B67" s="3" t="s">
        <v>135</v>
      </c>
      <c r="E67" s="12">
        <v>0</v>
      </c>
    </row>
    <row r="68" spans="1:9" ht="12.75" thickBot="1" x14ac:dyDescent="0.25">
      <c r="A68" s="1" t="s">
        <v>136</v>
      </c>
      <c r="B68" s="3" t="s">
        <v>137</v>
      </c>
      <c r="E68" s="12">
        <v>0</v>
      </c>
      <c r="H68" s="2" t="s">
        <v>139</v>
      </c>
      <c r="I68" s="17">
        <f>SUM(I10:I66)</f>
        <v>0</v>
      </c>
    </row>
    <row r="69" spans="1:9" ht="12.75" thickTop="1" x14ac:dyDescent="0.2">
      <c r="E69" s="5"/>
      <c r="I69" s="18"/>
    </row>
    <row r="70" spans="1:9" ht="12.75" thickBot="1" x14ac:dyDescent="0.25">
      <c r="B70" s="2" t="s">
        <v>138</v>
      </c>
      <c r="C70" s="2"/>
      <c r="D70" s="2"/>
      <c r="E70" s="16">
        <f>SUM(E10:E69)</f>
        <v>0</v>
      </c>
      <c r="H70" s="2" t="s">
        <v>141</v>
      </c>
      <c r="I70" s="17">
        <f>+E70-I68</f>
        <v>0</v>
      </c>
    </row>
    <row r="71" spans="1:9" ht="12.75" thickTop="1" x14ac:dyDescent="0.2">
      <c r="E71" s="18"/>
    </row>
    <row r="72" spans="1:9" ht="12.75" thickBot="1" x14ac:dyDescent="0.25">
      <c r="B72" s="19" t="s">
        <v>140</v>
      </c>
      <c r="E72" s="5"/>
    </row>
    <row r="73" spans="1:9" x14ac:dyDescent="0.2">
      <c r="A73" s="1">
        <v>41</v>
      </c>
      <c r="B73" s="3" t="s">
        <v>142</v>
      </c>
      <c r="C73" s="20">
        <v>0</v>
      </c>
      <c r="D73" s="12">
        <v>0</v>
      </c>
      <c r="E73" s="5"/>
    </row>
    <row r="74" spans="1:9" x14ac:dyDescent="0.2">
      <c r="A74" s="1">
        <v>42</v>
      </c>
      <c r="B74" s="3" t="s">
        <v>143</v>
      </c>
      <c r="D74" s="12">
        <v>0</v>
      </c>
      <c r="E74" s="5"/>
    </row>
    <row r="75" spans="1:9" x14ac:dyDescent="0.2">
      <c r="A75" s="1">
        <v>43</v>
      </c>
      <c r="B75" s="3" t="s">
        <v>205</v>
      </c>
      <c r="D75" s="12">
        <v>0</v>
      </c>
      <c r="E75" s="5"/>
    </row>
    <row r="76" spans="1:9" x14ac:dyDescent="0.2">
      <c r="A76" s="1">
        <v>44</v>
      </c>
      <c r="B76" s="3" t="s">
        <v>206</v>
      </c>
      <c r="D76" s="12">
        <v>0</v>
      </c>
      <c r="E76" s="5"/>
    </row>
    <row r="77" spans="1:9" x14ac:dyDescent="0.2">
      <c r="A77" s="1">
        <v>45</v>
      </c>
      <c r="B77" s="3" t="s">
        <v>144</v>
      </c>
      <c r="D77" s="12">
        <v>0</v>
      </c>
      <c r="E77" s="5"/>
    </row>
    <row r="79" spans="1:9" x14ac:dyDescent="0.2">
      <c r="A79" s="1">
        <v>46</v>
      </c>
      <c r="B79" s="3" t="s">
        <v>145</v>
      </c>
      <c r="E79" s="21">
        <f>-SUM(E48:E68)</f>
        <v>0</v>
      </c>
    </row>
    <row r="80" spans="1:9" x14ac:dyDescent="0.2">
      <c r="A80" s="1">
        <v>47</v>
      </c>
      <c r="B80" s="3" t="s">
        <v>196</v>
      </c>
      <c r="E80" s="21">
        <f>-SUM(E31:E41)-E45</f>
        <v>0</v>
      </c>
    </row>
    <row r="81" spans="1:5" x14ac:dyDescent="0.2">
      <c r="A81" s="1">
        <v>48</v>
      </c>
      <c r="B81" s="3" t="s">
        <v>146</v>
      </c>
      <c r="E81" s="21">
        <f>-E46</f>
        <v>0</v>
      </c>
    </row>
    <row r="82" spans="1:5" x14ac:dyDescent="0.2">
      <c r="A82" s="1" t="s">
        <v>192</v>
      </c>
      <c r="B82" s="37" t="s">
        <v>193</v>
      </c>
      <c r="E82" s="21">
        <f>-E44</f>
        <v>0</v>
      </c>
    </row>
    <row r="83" spans="1:5" x14ac:dyDescent="0.2">
      <c r="E83" s="21"/>
    </row>
    <row r="84" spans="1:5" ht="12.75" thickBot="1" x14ac:dyDescent="0.25">
      <c r="B84" s="22" t="s">
        <v>147</v>
      </c>
      <c r="E84" s="23">
        <f>SUM(E70:E83)</f>
        <v>0</v>
      </c>
    </row>
    <row r="85" spans="1:5" x14ac:dyDescent="0.2">
      <c r="E85" s="21"/>
    </row>
    <row r="86" spans="1:5" x14ac:dyDescent="0.2">
      <c r="C86" s="7" t="s">
        <v>148</v>
      </c>
      <c r="E86" s="21"/>
    </row>
    <row r="87" spans="1:5" x14ac:dyDescent="0.2">
      <c r="C87" s="24" t="s">
        <v>149</v>
      </c>
    </row>
    <row r="88" spans="1:5" x14ac:dyDescent="0.2">
      <c r="A88" s="1">
        <v>49</v>
      </c>
      <c r="B88" s="3" t="s">
        <v>150</v>
      </c>
      <c r="C88" s="5"/>
      <c r="D88" s="21">
        <f>+I26</f>
        <v>0</v>
      </c>
    </row>
    <row r="89" spans="1:5" x14ac:dyDescent="0.2">
      <c r="A89" s="1">
        <v>50</v>
      </c>
      <c r="B89" s="3" t="s">
        <v>197</v>
      </c>
      <c r="C89" s="5">
        <v>75000</v>
      </c>
      <c r="D89" s="24">
        <f>IF(C89&lt;D88,C89,D88)</f>
        <v>0</v>
      </c>
      <c r="E89" s="21">
        <f>-D89</f>
        <v>0</v>
      </c>
    </row>
    <row r="90" spans="1:5" x14ac:dyDescent="0.2">
      <c r="C90" s="5"/>
    </row>
    <row r="91" spans="1:5" x14ac:dyDescent="0.2">
      <c r="A91" s="1">
        <v>51</v>
      </c>
      <c r="B91" s="3" t="s">
        <v>151</v>
      </c>
      <c r="C91" s="5"/>
      <c r="D91" s="21">
        <f>+I27</f>
        <v>0</v>
      </c>
    </row>
    <row r="92" spans="1:5" x14ac:dyDescent="0.2">
      <c r="A92" s="1">
        <v>52</v>
      </c>
      <c r="B92" s="3" t="s">
        <v>198</v>
      </c>
      <c r="C92" s="5">
        <v>25000</v>
      </c>
      <c r="D92" s="24">
        <f>IF(C92&lt;D91,C92,D91)</f>
        <v>0</v>
      </c>
      <c r="E92" s="21">
        <f>-D92</f>
        <v>0</v>
      </c>
    </row>
    <row r="93" spans="1:5" x14ac:dyDescent="0.2">
      <c r="C93" s="5"/>
    </row>
    <row r="94" spans="1:5" x14ac:dyDescent="0.2">
      <c r="A94" s="1">
        <v>53</v>
      </c>
      <c r="B94" s="3" t="s">
        <v>152</v>
      </c>
      <c r="C94" s="5"/>
      <c r="D94" s="5">
        <f>SUM(E10:E12)+E42</f>
        <v>0</v>
      </c>
    </row>
    <row r="95" spans="1:5" x14ac:dyDescent="0.2">
      <c r="A95" s="1">
        <v>54</v>
      </c>
      <c r="B95" s="3" t="s">
        <v>199</v>
      </c>
      <c r="C95" s="5">
        <v>50000</v>
      </c>
      <c r="D95" s="5">
        <f>IF(C95&lt;D94,C95,D94)</f>
        <v>0</v>
      </c>
      <c r="E95" s="21">
        <f>-D95</f>
        <v>0</v>
      </c>
    </row>
    <row r="96" spans="1:5" x14ac:dyDescent="0.2">
      <c r="D96" s="5"/>
    </row>
    <row r="97" spans="1:5" x14ac:dyDescent="0.2">
      <c r="A97" s="1">
        <v>55</v>
      </c>
      <c r="B97" s="3" t="s">
        <v>153</v>
      </c>
      <c r="C97" s="5"/>
      <c r="D97" s="5">
        <f>+E16</f>
        <v>0</v>
      </c>
    </row>
    <row r="98" spans="1:5" x14ac:dyDescent="0.2">
      <c r="A98" s="1">
        <v>56</v>
      </c>
      <c r="B98" s="3" t="s">
        <v>200</v>
      </c>
      <c r="C98" s="5">
        <v>50000</v>
      </c>
      <c r="D98" s="5">
        <f>IF(C98&lt;D97,C98,D97)</f>
        <v>0</v>
      </c>
      <c r="E98" s="21">
        <f>-D98</f>
        <v>0</v>
      </c>
    </row>
    <row r="99" spans="1:5" x14ac:dyDescent="0.2">
      <c r="D99" s="5"/>
    </row>
    <row r="100" spans="1:5" x14ac:dyDescent="0.2">
      <c r="A100" s="1">
        <v>57</v>
      </c>
      <c r="B100" s="3" t="s">
        <v>154</v>
      </c>
      <c r="D100" s="5">
        <f>+D77</f>
        <v>0</v>
      </c>
    </row>
    <row r="101" spans="1:5" x14ac:dyDescent="0.2">
      <c r="A101" s="1">
        <v>58</v>
      </c>
      <c r="B101" s="3" t="s">
        <v>201</v>
      </c>
      <c r="C101" s="5">
        <v>375000</v>
      </c>
      <c r="D101" s="5">
        <f>IF(C101&lt;D100,C101,D100)</f>
        <v>0</v>
      </c>
      <c r="E101" s="21">
        <f>-D101</f>
        <v>0</v>
      </c>
    </row>
    <row r="102" spans="1:5" x14ac:dyDescent="0.2">
      <c r="D102" s="25"/>
    </row>
    <row r="103" spans="1:5" x14ac:dyDescent="0.2">
      <c r="C103" s="26" t="s">
        <v>155</v>
      </c>
      <c r="D103" s="25"/>
    </row>
    <row r="104" spans="1:5" x14ac:dyDescent="0.2">
      <c r="A104" s="1">
        <v>59</v>
      </c>
      <c r="B104" s="3" t="s">
        <v>156</v>
      </c>
      <c r="D104" s="25">
        <f>+E29</f>
        <v>0</v>
      </c>
    </row>
    <row r="105" spans="1:5" x14ac:dyDescent="0.2">
      <c r="A105" s="1">
        <v>60</v>
      </c>
      <c r="B105" s="3" t="s">
        <v>157</v>
      </c>
      <c r="C105" s="3">
        <f>+C73</f>
        <v>0</v>
      </c>
      <c r="D105" s="25">
        <f>IF(C105&gt;0,+D73,0)</f>
        <v>0</v>
      </c>
      <c r="E105" s="25">
        <f>IF(D104&gt;=D105,-D105,-D104)</f>
        <v>0</v>
      </c>
    </row>
    <row r="107" spans="1:5" x14ac:dyDescent="0.2">
      <c r="D107" s="5"/>
      <c r="E107" s="27" t="s">
        <v>158</v>
      </c>
    </row>
    <row r="108" spans="1:5" x14ac:dyDescent="0.2">
      <c r="A108" s="1">
        <v>61</v>
      </c>
      <c r="B108" s="3" t="s">
        <v>159</v>
      </c>
      <c r="D108" s="5">
        <f>+E13</f>
        <v>0</v>
      </c>
      <c r="E108" s="7"/>
    </row>
    <row r="109" spans="1:5" x14ac:dyDescent="0.2">
      <c r="A109" s="1">
        <v>62</v>
      </c>
      <c r="B109" s="3" t="s">
        <v>160</v>
      </c>
      <c r="D109" s="5">
        <f>+I50</f>
        <v>0</v>
      </c>
      <c r="E109" s="7"/>
    </row>
    <row r="110" spans="1:5" ht="12.75" thickBot="1" x14ac:dyDescent="0.25">
      <c r="A110" s="1">
        <v>63</v>
      </c>
      <c r="B110" s="3" t="s">
        <v>161</v>
      </c>
      <c r="D110" s="28">
        <f>IF(D108-D109&lt;1,0,D108-D109)</f>
        <v>0</v>
      </c>
      <c r="E110" s="21">
        <f>IF(+D109&gt;D108,-D108,-D109)</f>
        <v>0</v>
      </c>
    </row>
    <row r="111" spans="1:5" x14ac:dyDescent="0.2">
      <c r="D111" s="5"/>
      <c r="E111" s="7"/>
    </row>
    <row r="112" spans="1:5" x14ac:dyDescent="0.2">
      <c r="A112" s="1">
        <v>64</v>
      </c>
      <c r="B112" s="3" t="s">
        <v>162</v>
      </c>
      <c r="D112" s="5">
        <f>+E15</f>
        <v>0</v>
      </c>
    </row>
    <row r="113" spans="1:5" x14ac:dyDescent="0.2">
      <c r="A113" s="1">
        <v>65</v>
      </c>
      <c r="B113" s="3" t="s">
        <v>163</v>
      </c>
      <c r="D113" s="5">
        <f>+I58</f>
        <v>0</v>
      </c>
    </row>
    <row r="114" spans="1:5" ht="12.75" thickBot="1" x14ac:dyDescent="0.25">
      <c r="A114" s="1">
        <v>66</v>
      </c>
      <c r="B114" s="3" t="s">
        <v>164</v>
      </c>
      <c r="D114" s="28">
        <f>IF(D112-D113&lt;1,0,D112-D113)</f>
        <v>0</v>
      </c>
      <c r="E114" s="21">
        <f>IF(+D113&gt;D112,-D112,-D113)</f>
        <v>0</v>
      </c>
    </row>
    <row r="115" spans="1:5" x14ac:dyDescent="0.2">
      <c r="D115" s="25"/>
      <c r="E115" s="21"/>
    </row>
    <row r="116" spans="1:5" x14ac:dyDescent="0.2">
      <c r="A116" s="1">
        <v>67</v>
      </c>
      <c r="B116" s="3" t="s">
        <v>165</v>
      </c>
      <c r="D116" s="5">
        <f>+E22</f>
        <v>0</v>
      </c>
    </row>
    <row r="117" spans="1:5" x14ac:dyDescent="0.2">
      <c r="A117" s="1">
        <v>68</v>
      </c>
      <c r="B117" s="3" t="s">
        <v>166</v>
      </c>
      <c r="D117" s="5">
        <f>+I59</f>
        <v>0</v>
      </c>
    </row>
    <row r="118" spans="1:5" x14ac:dyDescent="0.2">
      <c r="A118" s="1">
        <v>69</v>
      </c>
      <c r="B118" s="3" t="s">
        <v>167</v>
      </c>
      <c r="D118" s="5">
        <f>+I60</f>
        <v>0</v>
      </c>
    </row>
    <row r="119" spans="1:5" ht="12.75" thickBot="1" x14ac:dyDescent="0.25">
      <c r="A119" s="1">
        <v>70</v>
      </c>
      <c r="B119" s="3" t="s">
        <v>168</v>
      </c>
      <c r="D119" s="28">
        <f>IF(D116-D117-D118&lt;1,0,D116-D117-D118)</f>
        <v>0</v>
      </c>
      <c r="E119" s="21">
        <f>IF(+D118+D117&gt;D116,-D116,(-D118-D117))</f>
        <v>0</v>
      </c>
    </row>
    <row r="120" spans="1:5" x14ac:dyDescent="0.2">
      <c r="D120" s="5"/>
    </row>
    <row r="121" spans="1:5" x14ac:dyDescent="0.2">
      <c r="A121" s="1">
        <v>71</v>
      </c>
      <c r="B121" s="3" t="s">
        <v>169</v>
      </c>
      <c r="D121" s="5">
        <f>+E23</f>
        <v>0</v>
      </c>
    </row>
    <row r="122" spans="1:5" x14ac:dyDescent="0.2">
      <c r="A122" s="1">
        <v>72</v>
      </c>
      <c r="B122" s="3" t="s">
        <v>170</v>
      </c>
      <c r="D122" s="29">
        <f>+D74</f>
        <v>0</v>
      </c>
    </row>
    <row r="123" spans="1:5" ht="12.75" thickBot="1" x14ac:dyDescent="0.25">
      <c r="A123" s="1">
        <v>73</v>
      </c>
      <c r="B123" s="3" t="s">
        <v>171</v>
      </c>
      <c r="D123" s="28">
        <f>IF(D121-D122&lt;1,0,D121-D122)</f>
        <v>0</v>
      </c>
      <c r="E123" s="21">
        <f>IF(+D122&gt;D121,-D121,-D122)</f>
        <v>0</v>
      </c>
    </row>
    <row r="124" spans="1:5" x14ac:dyDescent="0.2">
      <c r="D124" s="25"/>
      <c r="E124" s="21"/>
    </row>
    <row r="125" spans="1:5" x14ac:dyDescent="0.2">
      <c r="A125" s="1">
        <v>74</v>
      </c>
      <c r="B125" s="3" t="s">
        <v>172</v>
      </c>
      <c r="D125" s="25">
        <f>+E25</f>
        <v>0</v>
      </c>
      <c r="E125" s="21"/>
    </row>
    <row r="126" spans="1:5" x14ac:dyDescent="0.2">
      <c r="A126" s="1">
        <v>75</v>
      </c>
      <c r="B126" s="3" t="s">
        <v>173</v>
      </c>
      <c r="D126" s="25">
        <f>+I57</f>
        <v>0</v>
      </c>
      <c r="E126" s="21"/>
    </row>
    <row r="127" spans="1:5" ht="12.75" thickBot="1" x14ac:dyDescent="0.25">
      <c r="A127" s="1">
        <v>76</v>
      </c>
      <c r="B127" s="3" t="s">
        <v>174</v>
      </c>
      <c r="D127" s="28">
        <f>IF(D125-D126&lt;1,0,D125-D126)</f>
        <v>0</v>
      </c>
      <c r="E127" s="21">
        <f>IF(+D126&gt;D125,-D125,-D126)</f>
        <v>0</v>
      </c>
    </row>
    <row r="128" spans="1:5" x14ac:dyDescent="0.2">
      <c r="D128" s="5"/>
    </row>
    <row r="129" spans="1:5" x14ac:dyDescent="0.2">
      <c r="A129" s="1">
        <v>77</v>
      </c>
      <c r="B129" s="3" t="s">
        <v>175</v>
      </c>
      <c r="D129" s="5">
        <f>+E26</f>
        <v>0</v>
      </c>
    </row>
    <row r="130" spans="1:5" x14ac:dyDescent="0.2">
      <c r="A130" s="1">
        <v>78</v>
      </c>
      <c r="B130" s="3" t="s">
        <v>176</v>
      </c>
      <c r="D130" s="5">
        <f>+E28</f>
        <v>0</v>
      </c>
    </row>
    <row r="131" spans="1:5" x14ac:dyDescent="0.2">
      <c r="A131" s="1">
        <v>79</v>
      </c>
      <c r="B131" s="3" t="s">
        <v>177</v>
      </c>
      <c r="D131" s="5">
        <f>+I52</f>
        <v>0</v>
      </c>
    </row>
    <row r="132" spans="1:5" ht="12.75" thickBot="1" x14ac:dyDescent="0.25">
      <c r="A132" s="1">
        <v>80</v>
      </c>
      <c r="B132" s="3" t="s">
        <v>178</v>
      </c>
      <c r="D132" s="28">
        <f>IF(D129+D130-D131&lt;1,0,D129+D130-D131)</f>
        <v>0</v>
      </c>
      <c r="E132" s="21">
        <f>IF(+D131&gt;(D130+D129),-D130-D129,-D131)</f>
        <v>0</v>
      </c>
    </row>
    <row r="133" spans="1:5" x14ac:dyDescent="0.2">
      <c r="D133" s="5"/>
    </row>
    <row r="134" spans="1:5" x14ac:dyDescent="0.2">
      <c r="A134" s="1">
        <v>81</v>
      </c>
      <c r="B134" s="3" t="s">
        <v>179</v>
      </c>
      <c r="D134" s="5">
        <f>+E27</f>
        <v>0</v>
      </c>
    </row>
    <row r="135" spans="1:5" x14ac:dyDescent="0.2">
      <c r="A135" s="1">
        <v>82</v>
      </c>
      <c r="B135" s="3" t="s">
        <v>180</v>
      </c>
      <c r="D135" s="5">
        <f>+I54</f>
        <v>0</v>
      </c>
    </row>
    <row r="136" spans="1:5" ht="12.75" thickBot="1" x14ac:dyDescent="0.25">
      <c r="A136" s="1">
        <v>83</v>
      </c>
      <c r="B136" s="3" t="s">
        <v>164</v>
      </c>
      <c r="D136" s="28">
        <f>IF(D134-D135&lt;1,0,D134-D135)</f>
        <v>0</v>
      </c>
      <c r="E136" s="21">
        <f>IF(+D135&gt;D134,-D134,-D135)</f>
        <v>0</v>
      </c>
    </row>
    <row r="137" spans="1:5" x14ac:dyDescent="0.2">
      <c r="D137" s="5"/>
    </row>
    <row r="138" spans="1:5" x14ac:dyDescent="0.2">
      <c r="A138" s="1">
        <v>84</v>
      </c>
      <c r="B138" s="3" t="s">
        <v>181</v>
      </c>
      <c r="E138" s="30">
        <f>SUM(E84:E137)</f>
        <v>0</v>
      </c>
    </row>
    <row r="140" spans="1:5" ht="15" x14ac:dyDescent="0.25">
      <c r="A140" s="31">
        <v>85</v>
      </c>
      <c r="B140" s="32" t="s">
        <v>182</v>
      </c>
      <c r="C140" s="32"/>
      <c r="D140" s="32"/>
      <c r="E140" s="33">
        <f>+E138*0.03</f>
        <v>0</v>
      </c>
    </row>
    <row r="141" spans="1:5" ht="15" x14ac:dyDescent="0.25">
      <c r="A141" s="31"/>
      <c r="B141" s="32" t="s">
        <v>183</v>
      </c>
      <c r="C141" s="32"/>
      <c r="D141" s="32"/>
      <c r="E141" s="34">
        <f>+D75</f>
        <v>0</v>
      </c>
    </row>
    <row r="142" spans="1:5" ht="15.75" thickBot="1" x14ac:dyDescent="0.3">
      <c r="A142" s="31"/>
      <c r="B142" s="32" t="s">
        <v>184</v>
      </c>
      <c r="C142" s="32"/>
      <c r="D142" s="32"/>
      <c r="E142" s="35">
        <f>+E140-E141</f>
        <v>0</v>
      </c>
    </row>
    <row r="143" spans="1:5" ht="15.75" thickTop="1" x14ac:dyDescent="0.25">
      <c r="A143" s="31"/>
      <c r="B143" s="40" t="s">
        <v>185</v>
      </c>
      <c r="C143" s="40"/>
      <c r="D143" s="40"/>
      <c r="E143" s="32"/>
    </row>
    <row r="144" spans="1:5" ht="15" x14ac:dyDescent="0.25">
      <c r="A144" s="31"/>
      <c r="B144" s="32"/>
      <c r="C144" s="32"/>
      <c r="D144" s="32"/>
      <c r="E144" s="32"/>
    </row>
    <row r="145" spans="1:5" ht="15" x14ac:dyDescent="0.25">
      <c r="A145" s="31">
        <v>86</v>
      </c>
      <c r="B145" s="32" t="s">
        <v>186</v>
      </c>
      <c r="C145" s="32"/>
      <c r="D145" s="32"/>
      <c r="E145" s="33">
        <f>+E138*0.06</f>
        <v>0</v>
      </c>
    </row>
    <row r="146" spans="1:5" ht="15" x14ac:dyDescent="0.25">
      <c r="A146" s="31"/>
      <c r="B146" s="32" t="s">
        <v>183</v>
      </c>
      <c r="C146" s="32"/>
      <c r="D146" s="32"/>
      <c r="E146" s="34">
        <f>+D76</f>
        <v>0</v>
      </c>
    </row>
    <row r="147" spans="1:5" ht="15.75" thickBot="1" x14ac:dyDescent="0.3">
      <c r="A147" s="31"/>
      <c r="B147" s="32" t="s">
        <v>187</v>
      </c>
      <c r="C147" s="32"/>
      <c r="D147" s="32"/>
      <c r="E147" s="35">
        <f>+E145-E146</f>
        <v>0</v>
      </c>
    </row>
    <row r="148" spans="1:5" ht="15.75" thickTop="1" x14ac:dyDescent="0.25">
      <c r="A148" s="31"/>
      <c r="B148" s="40" t="s">
        <v>188</v>
      </c>
      <c r="C148" s="40"/>
      <c r="D148" s="40"/>
      <c r="E148" s="32"/>
    </row>
  </sheetData>
  <sheetProtection algorithmName="SHA-512" hashValue="AWCHmvryHCPtOvUlL3If6MuSKN0RSll3Zh5bs9/WBlyD/vbhccBQee8bpIQ7NtafSPlD6m+vO9nNWdJ5mzSVWg==" saltValue="4UJDYPQbdV2tZvEJQCzTQQ==" spinCount="100000" sheet="1" objects="1" scenarios="1"/>
  <protectedRanges>
    <protectedRange sqref="E42 E10:E12" name="Offertory"/>
  </protectedRanges>
  <mergeCells count="10">
    <mergeCell ref="H9:I9"/>
    <mergeCell ref="B7:H7"/>
    <mergeCell ref="B5:H5"/>
    <mergeCell ref="B6:H6"/>
    <mergeCell ref="B8:H8"/>
    <mergeCell ref="B143:D143"/>
    <mergeCell ref="B148:D148"/>
    <mergeCell ref="C2:F2"/>
    <mergeCell ref="C3:F3"/>
    <mergeCell ref="B9:E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 Information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Nagem</dc:creator>
  <cp:lastModifiedBy>Pastorius, Justin</cp:lastModifiedBy>
  <dcterms:created xsi:type="dcterms:W3CDTF">2020-07-28T10:53:44Z</dcterms:created>
  <dcterms:modified xsi:type="dcterms:W3CDTF">2021-07-09T15:21:19Z</dcterms:modified>
</cp:coreProperties>
</file>